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0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<sst xmlns="http://schemas.openxmlformats.org/spreadsheetml/2006/main" count="99" uniqueCount="82">
  <si>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</si>
  <si>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</si>
  <si>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</si>
  <si>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</si>
  <si>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</si>
  <si>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</si>
  <si>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</si>
  <si>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</si>
  <si>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</si>
  <si>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</si>
  <si>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</si>
  <si>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</si>
  <si>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</si>
  <si>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</si>
  <si>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</si>
  <si>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</si>
  <si>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</si>
  <si>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</si>
  <si>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</si>
  <si>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</si>
  <si>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</si>
  <si>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</si>
  <si>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</si>
  <si>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</si>
  <si>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</si>
  <si>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</si>
  <si>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</si>
  <si>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</si>
  <si>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</si>
  <si>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</si>
  <si>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</si>
  <si>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</si>
  <si>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</si>
  <si>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</si>
  <si>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</si>
  <si>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</si>
  <si>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</si>
  <si>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</si>
  <si>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</si>
  <si>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</si>
  <si>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</si>
  <si>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</si>
  <si>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</si>
  <si>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</si>
  <si>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</si>
  <si>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</si>
  <si>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</si>
  <si>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</si>
  <si>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</si>
  <si>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</si>
  <si>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</si>
  <si>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</si>
  <si>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</si>
  <si>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</si>
  <si>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</si>
  <si>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</si>
  <si>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</si>
  <si>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</si>
  <si>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</si>
  <si>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</si>
  <si>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</si>
  <si>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</si>
  <si>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</si>
  <si>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</si>
  <si>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</si>
  <si>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</si>
  <si>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</si>
  <si>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</si>
  <si>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</si>
  <si>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</si>
  <si>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</si>
  <si>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</si>
  <si>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</si>
  <si>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</si>
  <si>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</si>
  <si>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Тарифы на услуги по утилизации (захоронению) твердых бытовых отходов для потребителей муниципального унитарного предприятия «Комбинат благоустройства и озеленения» г. Назарово
(г. Назарово,  ИНН 2456010217)</t>
  </si>
  <si>
    <t xml:space="preserve">Приложение № 3 </t>
  </si>
  <si>
    <t>к экспертному заключению по делу № 238-13в</t>
  </si>
  <si>
    <t>Приложение № 1
к экспертному заключению 
по делу № 238-13в</t>
  </si>
  <si>
    <t>Приложение № 2 
к экспертному заключению 
по делу № 238-13в</t>
  </si>
  <si>
    <t>муниципального унитарного предприятия " Комбинат благоустройства и озеленения"                                                                        г. Назарово    (г. Назарово,ИНН 2456010217)</t>
  </si>
  <si>
    <t>муниципального унитарного предприятия " Комбинат благоустройства и озеленения" г. Назарово (г. Назарово, ИНН 2456010217)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</si>
</sst>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  <numFmt numFmtId="200" formatCode="#,##0.000&quot;р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0" xfId="58" applyFont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" fontId="1" fillId="0" borderId="12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34" borderId="0" xfId="58" applyFont="1" applyFill="1" applyAlignment="1">
      <alignment horizontal="center"/>
      <protection/>
    </xf>
    <xf numFmtId="0" fontId="7" fillId="34" borderId="0" xfId="58" applyFont="1" applyFill="1" applyAlignment="1">
      <alignment horizontal="center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center"/>
      <protection/>
    </xf>
    <xf numFmtId="4" fontId="1" fillId="34" borderId="12" xfId="53" applyNumberFormat="1" applyFont="1" applyFill="1" applyBorder="1" applyAlignment="1">
      <alignment horizontal="center" vertical="center"/>
      <protection/>
    </xf>
    <xf numFmtId="4" fontId="1" fillId="34" borderId="10" xfId="53" applyNumberFormat="1" applyFont="1" applyFill="1" applyBorder="1" applyAlignment="1">
      <alignment horizontal="center" vertical="center" wrapText="1"/>
      <protection/>
    </xf>
    <xf numFmtId="0" fontId="5" fillId="34" borderId="0" xfId="58" applyFont="1" applyFill="1">
      <alignment/>
      <protection/>
    </xf>
    <xf numFmtId="0" fontId="7" fillId="34" borderId="0" xfId="58" applyFont="1" applyFill="1" applyAlignment="1">
      <alignment horizontal="left" vertical="center" wrapText="1"/>
      <protection/>
    </xf>
    <xf numFmtId="0" fontId="5" fillId="34" borderId="0" xfId="58" applyFont="1" applyFill="1" applyAlignment="1">
      <alignment horizontal="right"/>
      <protection/>
    </xf>
    <xf numFmtId="198" fontId="1" fillId="34" borderId="12" xfId="53" applyNumberFormat="1" applyFont="1" applyFill="1" applyBorder="1" applyAlignment="1">
      <alignment horizontal="center" vertical="center"/>
      <protection/>
    </xf>
    <xf numFmtId="198" fontId="1" fillId="34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Fill="1" applyAlignment="1">
      <alignment vertical="center" wrapText="1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tabSelected="1" workbookViewId="0" topLeftCell="A1">
      <selection activeCell="A5" sqref="A5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22"/>
      <c r="B1" s="22"/>
      <c r="C1" s="22"/>
      <c r="D1" s="53" t="s">
        <v>78</v>
      </c>
      <c r="E1" s="54"/>
      <c r="F1" s="54"/>
    </row>
    <row r="2" spans="1:6" ht="30" customHeight="1">
      <c r="A2" s="22"/>
      <c r="B2" s="22"/>
      <c r="C2" s="22"/>
      <c r="D2" s="22"/>
      <c r="E2" s="22"/>
      <c r="F2" s="23"/>
    </row>
    <row r="3" spans="1:7" ht="20.25" customHeight="1">
      <c r="A3" s="51" t="s">
        <v>33</v>
      </c>
      <c r="B3" s="51"/>
      <c r="C3" s="51"/>
      <c r="D3" s="51"/>
      <c r="E3" s="51"/>
      <c r="F3" s="51"/>
      <c r="G3" s="12"/>
    </row>
    <row r="4" spans="1:9" ht="58.5" customHeight="1">
      <c r="A4" s="52" t="s">
        <v>81</v>
      </c>
      <c r="B4" s="52"/>
      <c r="C4" s="52"/>
      <c r="D4" s="52"/>
      <c r="E4" s="52"/>
      <c r="F4" s="52"/>
      <c r="G4" s="1"/>
      <c r="H4" s="1"/>
      <c r="I4" s="1"/>
    </row>
    <row r="5" spans="1:6" ht="18.75">
      <c r="A5" s="22"/>
      <c r="B5" s="22"/>
      <c r="C5" s="22"/>
      <c r="D5" s="22"/>
      <c r="E5" s="22"/>
      <c r="F5" s="23"/>
    </row>
    <row r="6" spans="1:6" ht="36" customHeight="1">
      <c r="A6" s="55" t="s">
        <v>6</v>
      </c>
      <c r="B6" s="55" t="s">
        <v>7</v>
      </c>
      <c r="C6" s="55" t="s">
        <v>8</v>
      </c>
      <c r="D6" s="57" t="s">
        <v>34</v>
      </c>
      <c r="E6" s="58"/>
      <c r="F6" s="59"/>
    </row>
    <row r="7" spans="1:6" ht="15.75">
      <c r="A7" s="56"/>
      <c r="B7" s="56"/>
      <c r="C7" s="56"/>
      <c r="D7" s="19" t="s">
        <v>16</v>
      </c>
      <c r="E7" s="19" t="s">
        <v>17</v>
      </c>
      <c r="F7" s="19" t="s">
        <v>35</v>
      </c>
    </row>
    <row r="8" spans="1:6" ht="20.2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47.25" customHeight="1">
      <c r="A9" s="19">
        <v>1</v>
      </c>
      <c r="B9" s="20" t="s">
        <v>36</v>
      </c>
      <c r="C9" s="19" t="s">
        <v>37</v>
      </c>
      <c r="D9" s="19">
        <f>D10+D11+D12</f>
        <v>98.94</v>
      </c>
      <c r="E9" s="19">
        <f>E10+E11+E12</f>
        <v>99.44</v>
      </c>
      <c r="F9" s="19">
        <f>F10+F11+F12</f>
        <v>100.43</v>
      </c>
    </row>
    <row r="10" spans="1:6" ht="36" customHeight="1">
      <c r="A10" s="19" t="s">
        <v>1</v>
      </c>
      <c r="B10" s="20" t="s">
        <v>38</v>
      </c>
      <c r="C10" s="19" t="s">
        <v>37</v>
      </c>
      <c r="D10" s="15">
        <v>62.21</v>
      </c>
      <c r="E10" s="15">
        <v>62.83</v>
      </c>
      <c r="F10" s="15">
        <v>63.45</v>
      </c>
    </row>
    <row r="11" spans="1:6" ht="15.75">
      <c r="A11" s="19" t="s">
        <v>2</v>
      </c>
      <c r="B11" s="20" t="s">
        <v>39</v>
      </c>
      <c r="C11" s="19" t="s">
        <v>37</v>
      </c>
      <c r="D11" s="19">
        <v>9.73</v>
      </c>
      <c r="E11" s="19">
        <v>9.34</v>
      </c>
      <c r="F11" s="19">
        <v>9.44</v>
      </c>
    </row>
    <row r="12" spans="1:6" ht="15.75">
      <c r="A12" s="19" t="s">
        <v>40</v>
      </c>
      <c r="B12" s="20" t="s">
        <v>41</v>
      </c>
      <c r="C12" s="19" t="s">
        <v>37</v>
      </c>
      <c r="D12" s="15">
        <v>27</v>
      </c>
      <c r="E12" s="19">
        <v>27.27</v>
      </c>
      <c r="F12" s="19">
        <v>27.54</v>
      </c>
    </row>
    <row r="13" spans="1:6" ht="31.5">
      <c r="A13" s="19">
        <v>2</v>
      </c>
      <c r="B13" s="20" t="s">
        <v>20</v>
      </c>
      <c r="C13" s="19" t="s">
        <v>42</v>
      </c>
      <c r="D13" s="19">
        <v>48660</v>
      </c>
      <c r="E13" s="19">
        <v>48780</v>
      </c>
      <c r="F13" s="21">
        <v>48820</v>
      </c>
    </row>
    <row r="14" spans="1:6" ht="31.5">
      <c r="A14" s="19">
        <v>3</v>
      </c>
      <c r="B14" s="20" t="s">
        <v>18</v>
      </c>
      <c r="C14" s="18" t="s">
        <v>37</v>
      </c>
      <c r="D14" s="15">
        <v>110.2</v>
      </c>
      <c r="E14" s="15">
        <v>110.2</v>
      </c>
      <c r="F14" s="15">
        <v>110.2</v>
      </c>
    </row>
    <row r="15" spans="1:6" ht="31.5">
      <c r="A15" s="19">
        <v>4</v>
      </c>
      <c r="B15" s="20" t="s">
        <v>19</v>
      </c>
      <c r="C15" s="18" t="s">
        <v>37</v>
      </c>
      <c r="D15" s="15">
        <v>0</v>
      </c>
      <c r="E15" s="15">
        <v>0</v>
      </c>
      <c r="F15" s="15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workbookViewId="0" topLeftCell="A2">
      <selection activeCell="A6" sqref="A6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3" width="10.28125" style="40" customWidth="1"/>
    <col min="4" max="4" width="10.140625" style="40" customWidth="1"/>
    <col min="5" max="5" width="12.8515625" style="3" customWidth="1"/>
    <col min="6" max="7" width="10.140625" style="46" customWidth="1"/>
    <col min="8" max="8" width="12.8515625" style="3" customWidth="1"/>
    <col min="9" max="10" width="10.140625" style="46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3"/>
      <c r="C2" s="61"/>
      <c r="D2" s="61"/>
      <c r="E2" s="61"/>
      <c r="F2" s="47"/>
      <c r="G2" s="47"/>
      <c r="H2" s="63" t="s">
        <v>79</v>
      </c>
      <c r="I2" s="63"/>
      <c r="J2" s="63"/>
      <c r="K2" s="63"/>
    </row>
    <row r="3" spans="1:4" ht="18.75">
      <c r="A3" s="4"/>
      <c r="B3" s="4"/>
      <c r="C3" s="41"/>
      <c r="D3" s="41"/>
    </row>
    <row r="4" spans="1:12" ht="19.5" customHeight="1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2"/>
    </row>
    <row r="5" spans="1:11" ht="43.5" customHeight="1">
      <c r="A5" s="52" t="s">
        <v>80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5:11" ht="16.5" customHeight="1">
      <c r="E6" s="5"/>
      <c r="F6" s="48"/>
      <c r="G6" s="48"/>
      <c r="H6" s="5"/>
      <c r="I6" s="48"/>
      <c r="J6" s="48"/>
      <c r="K6" s="5" t="s">
        <v>5</v>
      </c>
    </row>
    <row r="7" spans="1:11" ht="17.25" customHeight="1">
      <c r="A7" s="60" t="s">
        <v>6</v>
      </c>
      <c r="B7" s="60" t="s">
        <v>0</v>
      </c>
      <c r="C7" s="60" t="s">
        <v>21</v>
      </c>
      <c r="D7" s="60"/>
      <c r="E7" s="60"/>
      <c r="F7" s="60" t="s">
        <v>23</v>
      </c>
      <c r="G7" s="60"/>
      <c r="H7" s="60"/>
      <c r="I7" s="60" t="s">
        <v>22</v>
      </c>
      <c r="J7" s="60"/>
      <c r="K7" s="60"/>
    </row>
    <row r="8" spans="1:11" ht="68.25" customHeight="1">
      <c r="A8" s="60"/>
      <c r="B8" s="60"/>
      <c r="C8" s="42" t="s">
        <v>9</v>
      </c>
      <c r="D8" s="42" t="s">
        <v>3</v>
      </c>
      <c r="E8" s="6" t="s">
        <v>4</v>
      </c>
      <c r="F8" s="42" t="s">
        <v>9</v>
      </c>
      <c r="G8" s="42" t="s">
        <v>3</v>
      </c>
      <c r="H8" s="6" t="s">
        <v>4</v>
      </c>
      <c r="I8" s="42" t="s">
        <v>9</v>
      </c>
      <c r="J8" s="42" t="s">
        <v>3</v>
      </c>
      <c r="K8" s="6" t="s">
        <v>4</v>
      </c>
    </row>
    <row r="9" spans="1:11" ht="15.75">
      <c r="A9" s="6">
        <v>1</v>
      </c>
      <c r="B9" s="6">
        <v>2</v>
      </c>
      <c r="C9" s="43">
        <v>3</v>
      </c>
      <c r="D9" s="43">
        <v>4</v>
      </c>
      <c r="E9" s="7">
        <v>5</v>
      </c>
      <c r="F9" s="43">
        <v>6</v>
      </c>
      <c r="G9" s="43">
        <v>7</v>
      </c>
      <c r="H9" s="7">
        <v>8</v>
      </c>
      <c r="I9" s="43">
        <v>9</v>
      </c>
      <c r="J9" s="43">
        <v>10</v>
      </c>
      <c r="K9" s="7">
        <v>11</v>
      </c>
    </row>
    <row r="10" spans="1:11" ht="37.5" customHeight="1">
      <c r="A10" s="8">
        <v>1</v>
      </c>
      <c r="B10" s="10" t="s">
        <v>25</v>
      </c>
      <c r="C10" s="44">
        <v>253.5</v>
      </c>
      <c r="D10" s="44">
        <f>121.06+127.11</f>
        <v>248.17000000000002</v>
      </c>
      <c r="E10" s="24">
        <f aca="true" t="shared" si="0" ref="E10:E32">C10-D10</f>
        <v>5.329999999999984</v>
      </c>
      <c r="F10" s="44">
        <v>263.9</v>
      </c>
      <c r="G10" s="44">
        <v>258.34</v>
      </c>
      <c r="H10" s="24">
        <f>F10-G10</f>
        <v>5.560000000000002</v>
      </c>
      <c r="I10" s="44">
        <v>274.71</v>
      </c>
      <c r="J10" s="44">
        <v>268.93</v>
      </c>
      <c r="K10" s="24">
        <f>I10-J10</f>
        <v>5.779999999999973</v>
      </c>
    </row>
    <row r="11" spans="1:11" ht="31.5">
      <c r="A11" s="11">
        <v>2</v>
      </c>
      <c r="B11" s="9" t="s">
        <v>43</v>
      </c>
      <c r="C11" s="45">
        <v>703.9</v>
      </c>
      <c r="D11" s="45">
        <f>341.14+362.63</f>
        <v>703.77</v>
      </c>
      <c r="E11" s="24">
        <f t="shared" si="0"/>
        <v>0.12999999999999545</v>
      </c>
      <c r="F11" s="45">
        <v>742.3</v>
      </c>
      <c r="G11" s="45">
        <v>736.85</v>
      </c>
      <c r="H11" s="24">
        <f>F11-G11</f>
        <v>5.449999999999932</v>
      </c>
      <c r="I11" s="45">
        <v>777.3</v>
      </c>
      <c r="J11" s="45">
        <v>771.48</v>
      </c>
      <c r="K11" s="24">
        <f>I11-J11</f>
        <v>5.819999999999936</v>
      </c>
    </row>
    <row r="12" spans="1:11" ht="31.5">
      <c r="A12" s="11" t="s">
        <v>59</v>
      </c>
      <c r="B12" s="9" t="s">
        <v>58</v>
      </c>
      <c r="C12" s="45">
        <v>3.5</v>
      </c>
      <c r="D12" s="45">
        <v>3.5</v>
      </c>
      <c r="E12" s="24">
        <v>0</v>
      </c>
      <c r="F12" s="45">
        <v>3.5</v>
      </c>
      <c r="G12" s="45">
        <v>3.5</v>
      </c>
      <c r="H12" s="24">
        <v>0</v>
      </c>
      <c r="I12" s="45">
        <v>3.5</v>
      </c>
      <c r="J12" s="45">
        <v>3.5</v>
      </c>
      <c r="K12" s="24">
        <v>0</v>
      </c>
    </row>
    <row r="13" spans="1:11" ht="31.5">
      <c r="A13" s="11">
        <v>3</v>
      </c>
      <c r="B13" s="10" t="s">
        <v>44</v>
      </c>
      <c r="C13" s="45">
        <v>213.28</v>
      </c>
      <c r="D13" s="45">
        <f>103.37+109.88</f>
        <v>213.25</v>
      </c>
      <c r="E13" s="24">
        <f t="shared" si="0"/>
        <v>0.030000000000001137</v>
      </c>
      <c r="F13" s="45">
        <v>224.92</v>
      </c>
      <c r="G13" s="45">
        <v>223.26</v>
      </c>
      <c r="H13" s="24">
        <f aca="true" t="shared" si="1" ref="H13:H28">F13-G13</f>
        <v>1.6599999999999966</v>
      </c>
      <c r="I13" s="45">
        <v>235.52</v>
      </c>
      <c r="J13" s="45">
        <v>233.76</v>
      </c>
      <c r="K13" s="24">
        <f aca="true" t="shared" si="2" ref="K13:K28">I13-J13</f>
        <v>1.7600000000000193</v>
      </c>
    </row>
    <row r="14" spans="1:11" ht="57" customHeight="1">
      <c r="A14" s="11">
        <v>4</v>
      </c>
      <c r="B14" s="9" t="s">
        <v>45</v>
      </c>
      <c r="C14" s="45">
        <v>4269.23</v>
      </c>
      <c r="D14" s="45">
        <f>510.16+791.48</f>
        <v>1301.64</v>
      </c>
      <c r="E14" s="24">
        <f t="shared" si="0"/>
        <v>2967.5899999999992</v>
      </c>
      <c r="F14" s="45">
        <v>4287.99</v>
      </c>
      <c r="G14" s="45">
        <v>619.83</v>
      </c>
      <c r="H14" s="24">
        <f t="shared" si="1"/>
        <v>3668.16</v>
      </c>
      <c r="I14" s="45">
        <v>4307.52</v>
      </c>
      <c r="J14" s="45">
        <v>501.68</v>
      </c>
      <c r="K14" s="24">
        <f t="shared" si="2"/>
        <v>3805.8400000000006</v>
      </c>
    </row>
    <row r="15" spans="1:11" ht="31.5">
      <c r="A15" s="11">
        <v>5</v>
      </c>
      <c r="B15" s="9" t="s">
        <v>46</v>
      </c>
      <c r="C15" s="45">
        <v>401.54</v>
      </c>
      <c r="D15" s="45">
        <f>193.67+205.43</f>
        <v>399.1</v>
      </c>
      <c r="E15" s="24">
        <f t="shared" si="0"/>
        <v>2.4399999999999977</v>
      </c>
      <c r="F15" s="44">
        <v>421.67</v>
      </c>
      <c r="G15" s="45">
        <v>417.85</v>
      </c>
      <c r="H15" s="24">
        <f t="shared" si="1"/>
        <v>3.819999999999993</v>
      </c>
      <c r="I15" s="44">
        <v>440.69</v>
      </c>
      <c r="J15" s="45">
        <v>437.49</v>
      </c>
      <c r="K15" s="24">
        <f t="shared" si="2"/>
        <v>3.1999999999999886</v>
      </c>
    </row>
    <row r="16" spans="1:11" ht="31.5">
      <c r="A16" s="11" t="s">
        <v>60</v>
      </c>
      <c r="B16" s="9" t="s">
        <v>47</v>
      </c>
      <c r="C16" s="45">
        <v>207.4</v>
      </c>
      <c r="D16" s="45">
        <f>100.51+106.84</f>
        <v>207.35000000000002</v>
      </c>
      <c r="E16" s="24">
        <f>C16-D16</f>
        <v>0.04999999999998295</v>
      </c>
      <c r="F16" s="44">
        <v>218.7</v>
      </c>
      <c r="G16" s="45">
        <v>217.1</v>
      </c>
      <c r="H16" s="24">
        <f t="shared" si="1"/>
        <v>1.5999999999999943</v>
      </c>
      <c r="I16" s="49">
        <v>229</v>
      </c>
      <c r="J16" s="45">
        <v>227.3</v>
      </c>
      <c r="K16" s="24">
        <f t="shared" si="2"/>
        <v>1.6999999999999886</v>
      </c>
    </row>
    <row r="17" spans="1:11" ht="31.5">
      <c r="A17" s="11" t="s">
        <v>61</v>
      </c>
      <c r="B17" s="10" t="s">
        <v>49</v>
      </c>
      <c r="C17" s="45">
        <v>62.84</v>
      </c>
      <c r="D17" s="45">
        <f>30.45+32.47</f>
        <v>62.92</v>
      </c>
      <c r="E17" s="24">
        <f>C17-D17</f>
        <v>-0.0799999999999983</v>
      </c>
      <c r="F17" s="44">
        <v>66.27</v>
      </c>
      <c r="G17" s="45">
        <v>65.78</v>
      </c>
      <c r="H17" s="24">
        <f t="shared" si="1"/>
        <v>0.4899999999999949</v>
      </c>
      <c r="I17" s="44">
        <v>69.39</v>
      </c>
      <c r="J17" s="45">
        <v>68.87</v>
      </c>
      <c r="K17" s="24">
        <f t="shared" si="2"/>
        <v>0.519999999999996</v>
      </c>
    </row>
    <row r="18" spans="1:11" ht="15.75">
      <c r="A18" s="11" t="s">
        <v>62</v>
      </c>
      <c r="B18" s="9" t="s">
        <v>54</v>
      </c>
      <c r="C18" s="45">
        <v>0</v>
      </c>
      <c r="D18" s="45">
        <v>0</v>
      </c>
      <c r="E18" s="24">
        <f>C18-D18</f>
        <v>0</v>
      </c>
      <c r="F18" s="44">
        <v>0</v>
      </c>
      <c r="G18" s="45">
        <v>0</v>
      </c>
      <c r="H18" s="24">
        <v>0</v>
      </c>
      <c r="I18" s="44">
        <v>0</v>
      </c>
      <c r="J18" s="45">
        <v>0</v>
      </c>
      <c r="K18" s="24">
        <v>0</v>
      </c>
    </row>
    <row r="19" spans="1:11" ht="15.75">
      <c r="A19" s="11" t="s">
        <v>63</v>
      </c>
      <c r="B19" s="9" t="s">
        <v>48</v>
      </c>
      <c r="C19" s="45">
        <v>0</v>
      </c>
      <c r="D19" s="45">
        <v>0</v>
      </c>
      <c r="E19" s="24">
        <f t="shared" si="0"/>
        <v>0</v>
      </c>
      <c r="F19" s="44">
        <v>0</v>
      </c>
      <c r="G19" s="45">
        <v>0</v>
      </c>
      <c r="H19" s="24">
        <f t="shared" si="1"/>
        <v>0</v>
      </c>
      <c r="I19" s="44">
        <v>0</v>
      </c>
      <c r="J19" s="45">
        <v>0</v>
      </c>
      <c r="K19" s="24">
        <f t="shared" si="2"/>
        <v>0</v>
      </c>
    </row>
    <row r="20" spans="1:11" ht="66.75" customHeight="1">
      <c r="A20" s="11">
        <v>6</v>
      </c>
      <c r="B20" s="9" t="s">
        <v>24</v>
      </c>
      <c r="C20" s="45">
        <v>0</v>
      </c>
      <c r="D20" s="45">
        <v>0</v>
      </c>
      <c r="E20" s="24">
        <v>0</v>
      </c>
      <c r="F20" s="49">
        <v>0</v>
      </c>
      <c r="G20" s="45">
        <v>0</v>
      </c>
      <c r="H20" s="24">
        <v>0</v>
      </c>
      <c r="I20" s="49">
        <v>0</v>
      </c>
      <c r="J20" s="45">
        <v>0</v>
      </c>
      <c r="K20" s="24">
        <v>0</v>
      </c>
    </row>
    <row r="21" spans="1:11" ht="66" customHeight="1">
      <c r="A21" s="11">
        <v>7</v>
      </c>
      <c r="B21" s="9" t="s">
        <v>74</v>
      </c>
      <c r="C21" s="45">
        <f>C22+C23+C26+87.86</f>
        <v>4557.639999999999</v>
      </c>
      <c r="D21" s="45">
        <f>D22+D23+D26+41.96+44.31</f>
        <v>3880.94</v>
      </c>
      <c r="E21" s="16">
        <f>C21-D21</f>
        <v>676.6999999999994</v>
      </c>
      <c r="F21" s="45">
        <f>F22+F23+F26+91.5</f>
        <v>4730.54</v>
      </c>
      <c r="G21" s="45">
        <f>G22+G23+G26+90.32</f>
        <v>4896.719999999999</v>
      </c>
      <c r="H21" s="16">
        <f>F21-G21</f>
        <v>-166.17999999999938</v>
      </c>
      <c r="I21" s="45">
        <f>I22+I23+I26+95.25</f>
        <v>4917.26</v>
      </c>
      <c r="J21" s="45">
        <f>J22+J23+J26+94.57</f>
        <v>5016.389999999999</v>
      </c>
      <c r="K21" s="16">
        <f>I21-J21</f>
        <v>-99.1299999999992</v>
      </c>
    </row>
    <row r="22" spans="1:11" ht="28.5" customHeight="1">
      <c r="A22" s="11" t="s">
        <v>64</v>
      </c>
      <c r="B22" s="9" t="s">
        <v>65</v>
      </c>
      <c r="C22" s="45">
        <v>900.14</v>
      </c>
      <c r="D22" s="45">
        <f>436.96+450.07</f>
        <v>887.03</v>
      </c>
      <c r="E22" s="24">
        <f t="shared" si="0"/>
        <v>13.110000000000014</v>
      </c>
      <c r="F22" s="49">
        <v>900.14</v>
      </c>
      <c r="G22" s="45">
        <v>887.03</v>
      </c>
      <c r="H22" s="24">
        <f t="shared" si="1"/>
        <v>13.110000000000014</v>
      </c>
      <c r="I22" s="44">
        <v>914.5</v>
      </c>
      <c r="J22" s="45">
        <v>940.72</v>
      </c>
      <c r="K22" s="24">
        <f t="shared" si="2"/>
        <v>-26.220000000000027</v>
      </c>
    </row>
    <row r="23" spans="1:11" ht="35.25" customHeight="1">
      <c r="A23" s="11" t="s">
        <v>66</v>
      </c>
      <c r="B23" s="9" t="s">
        <v>67</v>
      </c>
      <c r="C23" s="45">
        <f>C24+C25+839.6</f>
        <v>2381.44</v>
      </c>
      <c r="D23" s="45">
        <f>D24+D25+424.55+148.8</f>
        <v>1991.19</v>
      </c>
      <c r="E23" s="16">
        <f>C23-D23</f>
        <v>390.25</v>
      </c>
      <c r="F23" s="45">
        <f>F24+F25+874</f>
        <v>2489.46</v>
      </c>
      <c r="G23" s="45">
        <f>G24+G25+1193</f>
        <v>2677.4700000000003</v>
      </c>
      <c r="H23" s="16">
        <f>F23-G23</f>
        <v>-188.01000000000022</v>
      </c>
      <c r="I23" s="45">
        <f>I24+I25+909.86</f>
        <v>2601.02</v>
      </c>
      <c r="J23" s="45">
        <f>J24+J25+857.11</f>
        <v>2411.35</v>
      </c>
      <c r="K23" s="16">
        <f>I23-J23</f>
        <v>189.67000000000007</v>
      </c>
    </row>
    <row r="24" spans="1:11" ht="50.25" customHeight="1">
      <c r="A24" s="11" t="s">
        <v>68</v>
      </c>
      <c r="B24" s="9" t="s">
        <v>55</v>
      </c>
      <c r="C24" s="45">
        <v>1183.3</v>
      </c>
      <c r="D24" s="45">
        <f>527.45+560.68</f>
        <v>1088.13</v>
      </c>
      <c r="E24" s="24">
        <f t="shared" si="0"/>
        <v>95.16999999999985</v>
      </c>
      <c r="F24" s="44">
        <v>1239.8</v>
      </c>
      <c r="G24" s="45">
        <v>1139.27</v>
      </c>
      <c r="H24" s="24">
        <f t="shared" si="1"/>
        <v>100.52999999999997</v>
      </c>
      <c r="I24" s="44">
        <v>1297.9</v>
      </c>
      <c r="J24" s="45">
        <v>1192.82</v>
      </c>
      <c r="K24" s="24">
        <f t="shared" si="2"/>
        <v>105.08000000000015</v>
      </c>
    </row>
    <row r="25" spans="1:11" ht="42" customHeight="1">
      <c r="A25" s="11" t="s">
        <v>69</v>
      </c>
      <c r="B25" s="10" t="s">
        <v>49</v>
      </c>
      <c r="C25" s="45">
        <v>358.54</v>
      </c>
      <c r="D25" s="45">
        <f>159.82+169.89</f>
        <v>329.71</v>
      </c>
      <c r="E25" s="24">
        <f t="shared" si="0"/>
        <v>28.83000000000004</v>
      </c>
      <c r="F25" s="44">
        <v>375.66</v>
      </c>
      <c r="G25" s="45">
        <v>345.2</v>
      </c>
      <c r="H25" s="24">
        <f t="shared" si="1"/>
        <v>30.460000000000036</v>
      </c>
      <c r="I25" s="44">
        <v>393.26</v>
      </c>
      <c r="J25" s="45">
        <v>361.42</v>
      </c>
      <c r="K25" s="24">
        <f t="shared" si="2"/>
        <v>31.839999999999975</v>
      </c>
    </row>
    <row r="26" spans="1:11" ht="54" customHeight="1">
      <c r="A26" s="11" t="s">
        <v>70</v>
      </c>
      <c r="B26" s="10" t="s">
        <v>71</v>
      </c>
      <c r="C26" s="45">
        <v>1188.2</v>
      </c>
      <c r="D26" s="45">
        <f>444.2+472.25</f>
        <v>916.45</v>
      </c>
      <c r="E26" s="24">
        <f t="shared" si="0"/>
        <v>271.75</v>
      </c>
      <c r="F26" s="44">
        <v>1249.44</v>
      </c>
      <c r="G26" s="45">
        <v>1241.9</v>
      </c>
      <c r="H26" s="24">
        <f t="shared" si="1"/>
        <v>7.539999999999964</v>
      </c>
      <c r="I26" s="44">
        <v>1306.49</v>
      </c>
      <c r="J26" s="45">
        <v>1569.75</v>
      </c>
      <c r="K26" s="24">
        <f t="shared" si="2"/>
        <v>-263.26</v>
      </c>
    </row>
    <row r="27" spans="1:11" ht="54" customHeight="1">
      <c r="A27" s="11" t="s">
        <v>72</v>
      </c>
      <c r="B27" s="9" t="s">
        <v>56</v>
      </c>
      <c r="C27" s="45">
        <v>692.8</v>
      </c>
      <c r="D27" s="45">
        <f>356.95+335.8</f>
        <v>692.75</v>
      </c>
      <c r="E27" s="24">
        <f t="shared" si="0"/>
        <v>0.049999999999954525</v>
      </c>
      <c r="F27" s="44">
        <v>730.7</v>
      </c>
      <c r="G27" s="45">
        <v>725.3</v>
      </c>
      <c r="H27" s="24">
        <f t="shared" si="1"/>
        <v>5.400000000000091</v>
      </c>
      <c r="I27" s="44">
        <v>1297.9</v>
      </c>
      <c r="J27" s="45">
        <v>759.39</v>
      </c>
      <c r="K27" s="24">
        <f t="shared" si="2"/>
        <v>538.5100000000001</v>
      </c>
    </row>
    <row r="28" spans="1:11" ht="37.5" customHeight="1">
      <c r="A28" s="11" t="s">
        <v>73</v>
      </c>
      <c r="B28" s="10" t="s">
        <v>49</v>
      </c>
      <c r="C28" s="45">
        <v>209.9</v>
      </c>
      <c r="D28" s="45">
        <f>101.75+108.16</f>
        <v>209.91</v>
      </c>
      <c r="E28" s="24">
        <f t="shared" si="0"/>
        <v>-0.009999999999990905</v>
      </c>
      <c r="F28" s="44">
        <v>221.4</v>
      </c>
      <c r="G28" s="45">
        <v>219.77</v>
      </c>
      <c r="H28" s="24">
        <f t="shared" si="1"/>
        <v>1.6299999999999955</v>
      </c>
      <c r="I28" s="44">
        <v>231.8</v>
      </c>
      <c r="J28" s="45">
        <v>230.1</v>
      </c>
      <c r="K28" s="24">
        <f t="shared" si="2"/>
        <v>1.700000000000017</v>
      </c>
    </row>
    <row r="29" spans="1:11" ht="37.5" customHeight="1">
      <c r="A29" s="11">
        <v>8</v>
      </c>
      <c r="B29" s="10" t="s">
        <v>57</v>
      </c>
      <c r="C29" s="45">
        <f aca="true" t="shared" si="3" ref="C29:K29">C10+C11+C13+C14+C15+C20+C21</f>
        <v>10399.09</v>
      </c>
      <c r="D29" s="45">
        <f t="shared" si="3"/>
        <v>6746.87</v>
      </c>
      <c r="E29" s="16">
        <f t="shared" si="3"/>
        <v>3652.2199999999984</v>
      </c>
      <c r="F29" s="45">
        <f t="shared" si="3"/>
        <v>10671.32</v>
      </c>
      <c r="G29" s="45">
        <f t="shared" si="3"/>
        <v>7152.849999999999</v>
      </c>
      <c r="H29" s="16">
        <f t="shared" si="3"/>
        <v>3518.4700000000007</v>
      </c>
      <c r="I29" s="45">
        <f t="shared" si="3"/>
        <v>10953</v>
      </c>
      <c r="J29" s="45">
        <f t="shared" si="3"/>
        <v>7229.73</v>
      </c>
      <c r="K29" s="16">
        <f t="shared" si="3"/>
        <v>3723.2700000000013</v>
      </c>
    </row>
    <row r="30" spans="1:11" ht="37.5" customHeight="1">
      <c r="A30" s="11">
        <v>9</v>
      </c>
      <c r="B30" s="10" t="s">
        <v>51</v>
      </c>
      <c r="C30" s="45">
        <v>242.3</v>
      </c>
      <c r="D30" s="45">
        <v>62.61</v>
      </c>
      <c r="E30" s="24">
        <f t="shared" si="0"/>
        <v>179.69</v>
      </c>
      <c r="F30" s="44">
        <v>248.64</v>
      </c>
      <c r="G30" s="45">
        <v>103.85</v>
      </c>
      <c r="H30" s="24">
        <f>F30-G30</f>
        <v>144.79</v>
      </c>
      <c r="I30" s="44">
        <v>255.21</v>
      </c>
      <c r="J30" s="45">
        <v>108.73</v>
      </c>
      <c r="K30" s="24">
        <f>I30-J30</f>
        <v>146.48000000000002</v>
      </c>
    </row>
    <row r="31" spans="1:11" ht="37.5" customHeight="1">
      <c r="A31" s="11" t="s">
        <v>50</v>
      </c>
      <c r="B31" s="10" t="s">
        <v>52</v>
      </c>
      <c r="C31" s="45">
        <v>105.16</v>
      </c>
      <c r="D31" s="45">
        <f>6.29+6.65</f>
        <v>12.940000000000001</v>
      </c>
      <c r="E31" s="24">
        <f t="shared" si="0"/>
        <v>92.22</v>
      </c>
      <c r="F31" s="44">
        <v>107.91</v>
      </c>
      <c r="G31" s="45">
        <v>13.5</v>
      </c>
      <c r="H31" s="24">
        <f>F31-G31</f>
        <v>94.41</v>
      </c>
      <c r="I31" s="44">
        <v>110.76</v>
      </c>
      <c r="J31" s="45">
        <v>14.18</v>
      </c>
      <c r="K31" s="24">
        <f>I31-J31</f>
        <v>96.58000000000001</v>
      </c>
    </row>
    <row r="32" spans="1:11" ht="47.25">
      <c r="A32" s="14">
        <v>10</v>
      </c>
      <c r="B32" s="9" t="s">
        <v>53</v>
      </c>
      <c r="C32" s="45">
        <v>10641.39</v>
      </c>
      <c r="D32" s="50">
        <f>D29+D30</f>
        <v>6809.48</v>
      </c>
      <c r="E32" s="24">
        <f t="shared" si="0"/>
        <v>3831.91</v>
      </c>
      <c r="F32" s="45">
        <f>F29+F30</f>
        <v>10919.96</v>
      </c>
      <c r="G32" s="45">
        <f>G29+G30</f>
        <v>7256.7</v>
      </c>
      <c r="H32" s="24">
        <f>F32-G32</f>
        <v>3663.2599999999993</v>
      </c>
      <c r="I32" s="45">
        <f>I29+I30</f>
        <v>11208.21</v>
      </c>
      <c r="J32" s="45">
        <f>J29+J30</f>
        <v>7338.459999999999</v>
      </c>
      <c r="K32" s="24">
        <f>I32-J32</f>
        <v>3869.75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5" sqref="A5:I5"/>
    </sheetView>
  </sheetViews>
  <sheetFormatPr defaultColWidth="9.140625" defaultRowHeight="12.75"/>
  <cols>
    <col min="1" max="1" width="4.28125" style="25" customWidth="1"/>
    <col min="2" max="2" width="30.28125" style="25" customWidth="1"/>
    <col min="3" max="9" width="13.00390625" style="25" customWidth="1"/>
    <col min="10" max="16384" width="9.140625" style="25" customWidth="1"/>
  </cols>
  <sheetData>
    <row r="1" spans="6:12" ht="15" customHeight="1">
      <c r="F1" s="26"/>
      <c r="G1" s="64" t="s">
        <v>76</v>
      </c>
      <c r="H1" s="64"/>
      <c r="I1" s="64"/>
      <c r="J1" s="27"/>
      <c r="K1" s="27"/>
      <c r="L1" s="27"/>
    </row>
    <row r="2" spans="7:12" ht="55.5" customHeight="1">
      <c r="G2" s="65" t="s">
        <v>77</v>
      </c>
      <c r="H2" s="65"/>
      <c r="I2" s="65"/>
      <c r="J2" s="28"/>
      <c r="K2" s="28"/>
      <c r="L2" s="28"/>
    </row>
    <row r="3" spans="6:12" ht="18" customHeight="1">
      <c r="F3" s="29"/>
      <c r="G3" s="66"/>
      <c r="H3" s="66"/>
      <c r="I3" s="66"/>
      <c r="J3" s="30"/>
      <c r="K3" s="30"/>
      <c r="L3" s="30"/>
    </row>
    <row r="5" spans="1:12" ht="64.5" customHeight="1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31"/>
      <c r="K5" s="31"/>
      <c r="L5" s="31"/>
    </row>
    <row r="7" spans="1:9" s="32" customFormat="1" ht="20.25" customHeight="1">
      <c r="A7" s="68" t="s">
        <v>6</v>
      </c>
      <c r="B7" s="68" t="s">
        <v>11</v>
      </c>
      <c r="C7" s="68" t="s">
        <v>8</v>
      </c>
      <c r="D7" s="68" t="s">
        <v>26</v>
      </c>
      <c r="E7" s="68"/>
      <c r="F7" s="68"/>
      <c r="G7" s="68"/>
      <c r="H7" s="68"/>
      <c r="I7" s="68"/>
    </row>
    <row r="8" spans="1:9" s="32" customFormat="1" ht="55.5" customHeight="1">
      <c r="A8" s="68"/>
      <c r="B8" s="68"/>
      <c r="C8" s="68"/>
      <c r="D8" s="17" t="s">
        <v>27</v>
      </c>
      <c r="E8" s="17" t="s">
        <v>28</v>
      </c>
      <c r="F8" s="17" t="s">
        <v>29</v>
      </c>
      <c r="G8" s="17" t="s">
        <v>30</v>
      </c>
      <c r="H8" s="8" t="s">
        <v>31</v>
      </c>
      <c r="I8" s="8" t="s">
        <v>32</v>
      </c>
    </row>
    <row r="9" spans="1:9" s="32" customFormat="1" ht="15.75">
      <c r="A9" s="33">
        <v>1</v>
      </c>
      <c r="B9" s="33">
        <v>2</v>
      </c>
      <c r="C9" s="33">
        <v>3</v>
      </c>
      <c r="D9" s="34">
        <v>4</v>
      </c>
      <c r="E9" s="34">
        <v>5</v>
      </c>
      <c r="F9" s="34">
        <v>6</v>
      </c>
      <c r="G9" s="34">
        <v>7</v>
      </c>
      <c r="H9" s="35">
        <v>8</v>
      </c>
      <c r="I9" s="35">
        <v>9</v>
      </c>
    </row>
    <row r="10" spans="1:9" s="32" customFormat="1" ht="52.5" customHeight="1">
      <c r="A10" s="33">
        <v>1</v>
      </c>
      <c r="B10" s="36" t="s">
        <v>12</v>
      </c>
      <c r="C10" s="33" t="s">
        <v>13</v>
      </c>
      <c r="D10" s="37">
        <v>67.8</v>
      </c>
      <c r="E10" s="37">
        <v>70.65</v>
      </c>
      <c r="F10" s="34">
        <v>70.65</v>
      </c>
      <c r="G10" s="38">
        <v>72.98</v>
      </c>
      <c r="H10" s="38">
        <v>72.98</v>
      </c>
      <c r="I10" s="34">
        <v>73.07</v>
      </c>
    </row>
    <row r="11" spans="1:9" ht="52.5" customHeight="1">
      <c r="A11" s="33">
        <v>2</v>
      </c>
      <c r="B11" s="36" t="s">
        <v>14</v>
      </c>
      <c r="C11" s="33" t="s">
        <v>13</v>
      </c>
      <c r="D11" s="38">
        <v>67.8</v>
      </c>
      <c r="E11" s="38">
        <v>70.65</v>
      </c>
      <c r="F11" s="34">
        <v>70.65</v>
      </c>
      <c r="G11" s="38">
        <v>72.98</v>
      </c>
      <c r="H11" s="39">
        <v>72.98</v>
      </c>
      <c r="I11" s="39">
        <v>73.07</v>
      </c>
    </row>
    <row r="12" spans="1:9" ht="48" customHeight="1">
      <c r="A12" s="69" t="s">
        <v>15</v>
      </c>
      <c r="B12" s="69"/>
      <c r="C12" s="69"/>
      <c r="D12" s="69"/>
      <c r="E12" s="69"/>
      <c r="F12" s="69"/>
      <c r="G12" s="69"/>
      <c r="H12" s="69"/>
      <c r="I12" s="69"/>
    </row>
    <row r="14" spans="1:9" ht="45" customHeight="1">
      <c r="A14" s="69"/>
      <c r="B14" s="69"/>
      <c r="C14" s="69"/>
      <c r="D14" s="69"/>
      <c r="E14" s="69"/>
      <c r="F14" s="69"/>
      <c r="G14" s="69"/>
      <c r="H14" s="69"/>
      <c r="I14" s="69"/>
    </row>
  </sheetData>
  <sheetProtection/>
  <mergeCells count="10">
    <mergeCell ref="A12:I12"/>
    <mergeCell ref="A14:I14"/>
    <mergeCell ref="G1:I1"/>
    <mergeCell ref="G2:I2"/>
    <mergeCell ref="G3:I3"/>
    <mergeCell ref="A5:I5"/>
    <mergeCell ref="A7:A8"/>
    <mergeCell ref="B7:B8"/>
    <mergeCell ref="C7:C8"/>
    <mergeCell ref="D7:I7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Шевченко</cp:lastModifiedBy>
  <cp:lastPrinted>2013-10-25T09:59:45Z</cp:lastPrinted>
  <dcterms:created xsi:type="dcterms:W3CDTF">1996-10-08T23:32:33Z</dcterms:created>
  <dcterms:modified xsi:type="dcterms:W3CDTF">2013-10-25T10:01:52Z</dcterms:modified>
  <cp:category/>
  <cp:version/>
  <cp:contentType/>
  <cp:contentStatus/>
</cp:coreProperties>
</file>